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HS.PCStadion-PC\Desktop\"/>
    </mc:Choice>
  </mc:AlternateContent>
  <bookViews>
    <workbookView xWindow="0" yWindow="0" windowWidth="19200" windowHeight="1126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6" i="1" l="1"/>
  <c r="D66" i="1"/>
  <c r="H34" i="1"/>
  <c r="C55" i="1"/>
  <c r="D57" i="1"/>
  <c r="E57" i="1" s="1"/>
  <c r="D48" i="1"/>
  <c r="H36" i="1" l="1"/>
  <c r="H49" i="1" s="1"/>
  <c r="D49" i="1"/>
  <c r="E48" i="1"/>
  <c r="D74" i="1" s="1"/>
  <c r="E74" i="1"/>
  <c r="G66" i="1"/>
  <c r="G49" i="1"/>
  <c r="H47" i="1"/>
  <c r="E67" i="1" s="1"/>
  <c r="G47" i="1"/>
  <c r="D67" i="1"/>
  <c r="H35" i="1"/>
  <c r="D58" i="1"/>
  <c r="D46" i="1"/>
  <c r="D69" i="1" l="1"/>
  <c r="G74" i="1"/>
  <c r="E49" i="1"/>
  <c r="D75" i="1" s="1"/>
  <c r="E58" i="1"/>
  <c r="E75" i="1" s="1"/>
  <c r="G67" i="1"/>
  <c r="E69" i="1"/>
  <c r="G69" i="1" s="1"/>
  <c r="G48" i="1"/>
  <c r="D68" i="1"/>
  <c r="H48" i="1"/>
  <c r="D60" i="1"/>
  <c r="D59" i="1"/>
  <c r="E55" i="1"/>
  <c r="G75" i="1" l="1"/>
  <c r="E59" i="1"/>
  <c r="E76" i="1" s="1"/>
  <c r="E60" i="1"/>
  <c r="E77" i="1" s="1"/>
  <c r="E68" i="1"/>
  <c r="G68" i="1" s="1"/>
  <c r="D61" i="1"/>
  <c r="D51" i="1"/>
  <c r="G58" i="1"/>
  <c r="D50" i="1"/>
  <c r="G57" i="1"/>
  <c r="E61" i="1" l="1"/>
  <c r="E78" i="1" s="1"/>
  <c r="E51" i="1"/>
  <c r="D77" i="1" s="1"/>
  <c r="G77" i="1" s="1"/>
  <c r="E50" i="1"/>
  <c r="D76" i="1" s="1"/>
  <c r="G76" i="1" s="1"/>
  <c r="D62" i="1"/>
  <c r="D52" i="1"/>
  <c r="D53" i="1"/>
  <c r="G60" i="1" l="1"/>
  <c r="E53" i="1"/>
  <c r="D79" i="1" s="1"/>
  <c r="E52" i="1"/>
  <c r="D78" i="1" s="1"/>
  <c r="G78" i="1" s="1"/>
  <c r="E62" i="1"/>
  <c r="G59" i="1"/>
  <c r="G62" i="1" l="1"/>
  <c r="G61" i="1"/>
  <c r="E79" i="1"/>
  <c r="G79" i="1" s="1"/>
</calcChain>
</file>

<file path=xl/sharedStrings.xml><?xml version="1.0" encoding="utf-8"?>
<sst xmlns="http://schemas.openxmlformats.org/spreadsheetml/2006/main" count="60" uniqueCount="35">
  <si>
    <t>daily</t>
  </si>
  <si>
    <t>week</t>
  </si>
  <si>
    <t>4 weeks</t>
  </si>
  <si>
    <t>5 Year</t>
  </si>
  <si>
    <t>10 Year</t>
  </si>
  <si>
    <t>1 Year</t>
  </si>
  <si>
    <t>Time</t>
  </si>
  <si>
    <t>consumption</t>
  </si>
  <si>
    <t>costs</t>
  </si>
  <si>
    <t>LED</t>
  </si>
  <si>
    <t>Cost   1 kw/h</t>
  </si>
  <si>
    <t>Energy cost saving calculation</t>
  </si>
  <si>
    <t>LED Lampe Power</t>
  </si>
  <si>
    <t>conventional lamp Power</t>
  </si>
  <si>
    <t>Lifetime LED hours</t>
  </si>
  <si>
    <t>Price LED</t>
  </si>
  <si>
    <t>Price Conventional Camp</t>
  </si>
  <si>
    <t>Maintenance costs</t>
  </si>
  <si>
    <t>Replacement</t>
  </si>
  <si>
    <t>Lifetime Conventional Lamp</t>
  </si>
  <si>
    <t>Conventional</t>
  </si>
  <si>
    <t>Energy Saving Cost €</t>
  </si>
  <si>
    <t>Calculation in Euro</t>
  </si>
  <si>
    <t>Hours / day</t>
  </si>
  <si>
    <t>Day / week</t>
  </si>
  <si>
    <t xml:space="preserve">hours in </t>
  </si>
  <si>
    <t>10 Years</t>
  </si>
  <si>
    <t>5 Years</t>
  </si>
  <si>
    <t>Anzahl   /  Amount</t>
  </si>
  <si>
    <t>Start</t>
  </si>
  <si>
    <t>CON</t>
  </si>
  <si>
    <t>Saving Lamp Cost €</t>
  </si>
  <si>
    <t>Cost Total</t>
  </si>
  <si>
    <t>Euro / CHF</t>
  </si>
  <si>
    <t>Cents/Rappen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</si>
</sst>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\ [$€-407]"/>
    <numFmt numFmtId="165" formatCode="&quot;Fr.&quot;\ #,##0.00"/>
    <numFmt numFmtId="166" formatCode="##\W"/>
    <numFmt numFmtId="167" formatCode="##.#\W"/>
    <numFmt numFmtId="168" formatCode="#,##0_-\ [$€-1]"/>
    <numFmt numFmtId="169" formatCode="[$€-C07]\ 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theme="4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/>
      <right style="thick">
        <color rgb="FFFF0000"/>
      </right>
      <top/>
      <bottom/>
      <diagonal/>
    </border>
    <border>
      <left/>
      <right style="thick">
        <color rgb="FFFF0000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ck">
        <color rgb="FFFF0000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3" xfId="0" applyBorder="1"/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/>
    <xf numFmtId="0" fontId="0" fillId="0" borderId="4" xfId="0" applyBorder="1"/>
    <xf numFmtId="0" fontId="0" fillId="0" borderId="11" xfId="0" applyBorder="1"/>
    <xf numFmtId="0" fontId="0" fillId="0" borderId="11" xfId="0" applyBorder="1" applyAlignment="1">
      <alignment horizontal="center"/>
    </xf>
    <xf numFmtId="0" fontId="2" fillId="0" borderId="9" xfId="0" applyFont="1" applyFill="1" applyBorder="1" applyAlignment="1"/>
    <xf numFmtId="0" fontId="0" fillId="0" borderId="1" xfId="0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2" borderId="12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0" xfId="0" applyFill="1" applyBorder="1"/>
    <xf numFmtId="2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/>
    <xf numFmtId="164" fontId="1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left"/>
    </xf>
    <xf numFmtId="0" fontId="0" fillId="0" borderId="0" xfId="0" applyBorder="1" applyAlignment="1">
      <alignment horizontal="center" vertical="center"/>
    </xf>
    <xf numFmtId="1" fontId="0" fillId="0" borderId="0" xfId="0" applyNumberFormat="1" applyBorder="1"/>
    <xf numFmtId="0" fontId="3" fillId="0" borderId="0" xfId="0" applyFont="1" applyBorder="1"/>
    <xf numFmtId="1" fontId="3" fillId="0" borderId="0" xfId="0" applyNumberFormat="1" applyFont="1"/>
    <xf numFmtId="1" fontId="3" fillId="0" borderId="0" xfId="0" applyNumberFormat="1" applyFont="1" applyBorder="1"/>
    <xf numFmtId="0" fontId="1" fillId="4" borderId="5" xfId="0" applyFont="1" applyFill="1" applyBorder="1" applyAlignment="1"/>
    <xf numFmtId="0" fontId="0" fillId="4" borderId="1" xfId="0" applyFill="1" applyBorder="1"/>
    <xf numFmtId="0" fontId="0" fillId="4" borderId="2" xfId="0" applyFill="1" applyBorder="1"/>
    <xf numFmtId="0" fontId="0" fillId="4" borderId="5" xfId="0" applyFill="1" applyBorder="1" applyAlignment="1"/>
    <xf numFmtId="0" fontId="0" fillId="4" borderId="16" xfId="0" applyFill="1" applyBorder="1"/>
    <xf numFmtId="0" fontId="0" fillId="4" borderId="15" xfId="0" applyFill="1" applyBorder="1"/>
    <xf numFmtId="0" fontId="4" fillId="5" borderId="14" xfId="0" applyFont="1" applyFill="1" applyBorder="1" applyAlignment="1">
      <alignment horizontal="center" vertical="center"/>
    </xf>
    <xf numFmtId="1" fontId="4" fillId="2" borderId="20" xfId="0" applyNumberFormat="1" applyFont="1" applyFill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2" fillId="0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0" xfId="0" applyFill="1"/>
    <xf numFmtId="0" fontId="0" fillId="0" borderId="9" xfId="0" applyFill="1" applyBorder="1"/>
    <xf numFmtId="0" fontId="0" fillId="0" borderId="0" xfId="0" applyFill="1" applyBorder="1" applyAlignment="1">
      <alignment horizontal="left" vertical="center"/>
    </xf>
    <xf numFmtId="3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left"/>
    </xf>
    <xf numFmtId="0" fontId="5" fillId="0" borderId="27" xfId="0" applyFont="1" applyFill="1" applyBorder="1" applyAlignment="1">
      <alignment vertical="center"/>
    </xf>
    <xf numFmtId="1" fontId="4" fillId="0" borderId="28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/>
    <xf numFmtId="0" fontId="0" fillId="5" borderId="5" xfId="0" applyFill="1" applyBorder="1"/>
    <xf numFmtId="0" fontId="0" fillId="5" borderId="2" xfId="0" applyFill="1" applyBorder="1"/>
    <xf numFmtId="0" fontId="0" fillId="5" borderId="2" xfId="0" applyFill="1" applyBorder="1" applyAlignment="1">
      <alignment horizontal="center"/>
    </xf>
    <xf numFmtId="0" fontId="0" fillId="5" borderId="1" xfId="0" applyFill="1" applyBorder="1"/>
    <xf numFmtId="2" fontId="0" fillId="5" borderId="1" xfId="0" applyNumberFormat="1" applyFill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168" fontId="0" fillId="5" borderId="1" xfId="0" applyNumberFormat="1" applyFill="1" applyBorder="1" applyAlignment="1">
      <alignment horizontal="center"/>
    </xf>
    <xf numFmtId="169" fontId="0" fillId="5" borderId="17" xfId="0" applyNumberFormat="1" applyFill="1" applyBorder="1" applyAlignment="1">
      <alignment horizontal="center"/>
    </xf>
    <xf numFmtId="167" fontId="1" fillId="5" borderId="20" xfId="0" applyNumberFormat="1" applyFont="1" applyFill="1" applyBorder="1" applyAlignment="1" applyProtection="1">
      <alignment horizontal="center" vertical="center"/>
      <protection locked="0"/>
    </xf>
    <xf numFmtId="0" fontId="0" fillId="5" borderId="12" xfId="0" applyFill="1" applyBorder="1" applyAlignment="1">
      <alignment horizontal="left" vertical="center" wrapText="1"/>
    </xf>
    <xf numFmtId="0" fontId="0" fillId="5" borderId="12" xfId="0" applyFill="1" applyBorder="1" applyAlignment="1">
      <alignment horizontal="left" vertical="center"/>
    </xf>
    <xf numFmtId="3" fontId="1" fillId="5" borderId="20" xfId="0" applyNumberFormat="1" applyFont="1" applyFill="1" applyBorder="1" applyAlignment="1" applyProtection="1">
      <alignment horizontal="center" vertical="center"/>
      <protection locked="0"/>
    </xf>
    <xf numFmtId="2" fontId="1" fillId="5" borderId="20" xfId="0" applyNumberFormat="1" applyFont="1" applyFill="1" applyBorder="1" applyAlignment="1" applyProtection="1">
      <alignment horizontal="center" vertical="center"/>
      <protection locked="0"/>
    </xf>
    <xf numFmtId="166" fontId="1" fillId="6" borderId="20" xfId="0" applyNumberFormat="1" applyFont="1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>
      <alignment horizontal="left" vertical="center"/>
    </xf>
    <xf numFmtId="3" fontId="1" fillId="6" borderId="20" xfId="0" applyNumberFormat="1" applyFont="1" applyFill="1" applyBorder="1" applyAlignment="1" applyProtection="1">
      <alignment horizontal="center" vertical="center"/>
      <protection locked="0"/>
    </xf>
    <xf numFmtId="2" fontId="1" fillId="6" borderId="20" xfId="0" applyNumberFormat="1" applyFont="1" applyFill="1" applyBorder="1" applyAlignment="1" applyProtection="1">
      <alignment horizontal="center" vertical="center"/>
      <protection locked="0"/>
    </xf>
    <xf numFmtId="166" fontId="0" fillId="6" borderId="7" xfId="0" applyNumberFormat="1" applyFill="1" applyBorder="1" applyAlignment="1">
      <alignment horizontal="center"/>
    </xf>
    <xf numFmtId="0" fontId="0" fillId="6" borderId="1" xfId="0" applyFill="1" applyBorder="1"/>
    <xf numFmtId="0" fontId="0" fillId="6" borderId="1" xfId="0" applyFill="1" applyBorder="1" applyAlignment="1">
      <alignment horizontal="center"/>
    </xf>
    <xf numFmtId="164" fontId="0" fillId="6" borderId="1" xfId="0" applyNumberFormat="1" applyFill="1" applyBorder="1" applyAlignment="1">
      <alignment horizontal="center"/>
    </xf>
    <xf numFmtId="0" fontId="0" fillId="6" borderId="2" xfId="0" applyFill="1" applyBorder="1"/>
    <xf numFmtId="2" fontId="0" fillId="6" borderId="1" xfId="0" applyNumberFormat="1" applyFill="1" applyBorder="1" applyAlignment="1">
      <alignment horizontal="center"/>
    </xf>
    <xf numFmtId="168" fontId="0" fillId="6" borderId="1" xfId="0" applyNumberFormat="1" applyFill="1" applyBorder="1" applyAlignment="1">
      <alignment horizontal="center"/>
    </xf>
    <xf numFmtId="166" fontId="4" fillId="6" borderId="14" xfId="0" applyNumberFormat="1" applyFont="1" applyFill="1" applyBorder="1" applyAlignment="1">
      <alignment horizontal="center" vertical="center"/>
    </xf>
    <xf numFmtId="169" fontId="0" fillId="6" borderId="17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/>
    </xf>
    <xf numFmtId="165" fontId="1" fillId="0" borderId="18" xfId="0" applyNumberFormat="1" applyFont="1" applyFill="1" applyBorder="1" applyAlignment="1">
      <alignment horizontal="center"/>
    </xf>
    <xf numFmtId="165" fontId="1" fillId="0" borderId="19" xfId="0" applyNumberFormat="1" applyFont="1" applyFill="1" applyBorder="1" applyAlignment="1">
      <alignment horizontal="center"/>
    </xf>
    <xf numFmtId="165" fontId="1" fillId="0" borderId="5" xfId="0" applyNumberFormat="1" applyFont="1" applyFill="1" applyBorder="1" applyAlignment="1">
      <alignment horizontal="center"/>
    </xf>
    <xf numFmtId="165" fontId="1" fillId="0" borderId="7" xfId="0" applyNumberFormat="1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6" fillId="4" borderId="0" xfId="0" applyFont="1" applyFill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 vertical="center"/>
    </xf>
    <xf numFmtId="0" fontId="1" fillId="5" borderId="25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26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6" borderId="5" xfId="0" applyFill="1" applyBorder="1" applyAlignment="1">
      <alignment horizontal="left"/>
    </xf>
    <xf numFmtId="0" fontId="0" fillId="6" borderId="6" xfId="0" applyFill="1" applyBorder="1" applyAlignment="1">
      <alignment horizontal="left"/>
    </xf>
    <xf numFmtId="0" fontId="0" fillId="6" borderId="13" xfId="0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5" borderId="12" xfId="0" applyFill="1" applyBorder="1" applyAlignment="1">
      <alignment horizontal="left" vertical="center" wrapText="1"/>
    </xf>
    <xf numFmtId="0" fontId="0" fillId="5" borderId="12" xfId="0" applyFill="1" applyBorder="1" applyAlignment="1">
      <alignment horizontal="left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1" xfId="0" applyFont="1" applyFill="1" applyBorder="1" applyAlignment="1" applyProtection="1">
      <alignment horizontal="center" vertical="center"/>
      <protection locked="0"/>
    </xf>
    <xf numFmtId="0" fontId="1" fillId="0" borderId="22" xfId="0" applyFont="1" applyFill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5F5F5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showGridLines="0" showRowColHeaders="0" tabSelected="1" showRuler="0" view="pageLayout" zoomScale="136" zoomScaleNormal="100" zoomScalePageLayoutView="136" workbookViewId="0">
      <selection activeCell="C11" sqref="C11"/>
    </sheetView>
  </sheetViews>
  <sheetFormatPr baseColWidth="10" defaultRowHeight="15" x14ac:dyDescent="0.25"/>
  <cols>
    <col min="1" max="2" width="1.5703125" customWidth="1"/>
    <col min="3" max="3" width="24.7109375" customWidth="1"/>
    <col min="4" max="5" width="24.7109375" style="3" customWidth="1"/>
    <col min="6" max="6" width="1.5703125" customWidth="1"/>
    <col min="7" max="8" width="12.7109375" customWidth="1"/>
    <col min="9" max="10" width="1.5703125" customWidth="1"/>
  </cols>
  <sheetData>
    <row r="1" spans="2:10" ht="8.25" customHeight="1" thickBot="1" x14ac:dyDescent="0.3"/>
    <row r="2" spans="2:10" ht="8.25" customHeight="1" x14ac:dyDescent="0.25">
      <c r="B2" s="4"/>
      <c r="C2" s="5"/>
      <c r="D2" s="6"/>
      <c r="E2" s="6"/>
      <c r="F2" s="5"/>
      <c r="G2" s="5"/>
      <c r="H2" s="5"/>
      <c r="I2" s="5"/>
      <c r="J2" s="7"/>
    </row>
    <row r="3" spans="2:10" ht="15" customHeight="1" x14ac:dyDescent="0.55000000000000004">
      <c r="B3" s="14"/>
      <c r="C3" s="85" t="s">
        <v>11</v>
      </c>
      <c r="D3" s="85"/>
      <c r="E3" s="85"/>
      <c r="F3" s="85"/>
      <c r="G3" s="85"/>
      <c r="H3" s="85"/>
      <c r="I3" s="44"/>
      <c r="J3" s="14"/>
    </row>
    <row r="4" spans="2:10" ht="15" customHeight="1" x14ac:dyDescent="0.55000000000000004">
      <c r="B4" s="14"/>
      <c r="C4" s="85"/>
      <c r="D4" s="85"/>
      <c r="E4" s="85"/>
      <c r="F4" s="85"/>
      <c r="G4" s="85"/>
      <c r="H4" s="85"/>
      <c r="I4" s="44"/>
      <c r="J4" s="14"/>
    </row>
    <row r="5" spans="2:10" ht="15" customHeight="1" thickBot="1" x14ac:dyDescent="0.6">
      <c r="B5" s="14"/>
      <c r="C5" s="19"/>
      <c r="D5" s="19"/>
      <c r="E5" s="19"/>
      <c r="F5" s="19"/>
      <c r="G5" s="19"/>
      <c r="H5" s="16"/>
      <c r="I5" s="16"/>
      <c r="J5" s="51"/>
    </row>
    <row r="6" spans="2:10" ht="15" customHeight="1" thickTop="1" thickBot="1" x14ac:dyDescent="0.6">
      <c r="B6" s="14"/>
      <c r="C6" s="20" t="s">
        <v>10</v>
      </c>
      <c r="D6" s="20" t="s">
        <v>33</v>
      </c>
      <c r="E6" s="41">
        <v>19</v>
      </c>
      <c r="F6" s="107" t="s">
        <v>34</v>
      </c>
      <c r="G6" s="107"/>
      <c r="H6" s="16"/>
      <c r="I6" s="16"/>
      <c r="J6" s="7"/>
    </row>
    <row r="7" spans="2:10" s="47" customFormat="1" ht="18" customHeight="1" thickTop="1" x14ac:dyDescent="0.55000000000000004">
      <c r="B7" s="14"/>
      <c r="C7" s="54"/>
      <c r="D7" s="54"/>
      <c r="E7" s="55"/>
      <c r="F7" s="108"/>
      <c r="G7" s="108"/>
      <c r="H7" s="16"/>
      <c r="I7" s="16"/>
      <c r="J7" s="48"/>
    </row>
    <row r="8" spans="2:10" ht="18" customHeight="1" thickBot="1" x14ac:dyDescent="0.6">
      <c r="B8" s="14"/>
      <c r="C8" s="21"/>
      <c r="D8" s="21"/>
      <c r="E8" s="18"/>
      <c r="F8" s="21"/>
      <c r="G8" s="21"/>
      <c r="H8" s="17"/>
      <c r="I8" s="17"/>
      <c r="J8" s="52"/>
    </row>
    <row r="9" spans="2:10" ht="18" customHeight="1" thickTop="1" thickBot="1" x14ac:dyDescent="0.6">
      <c r="B9" s="14"/>
      <c r="C9" s="109" t="s">
        <v>12</v>
      </c>
      <c r="D9" s="110"/>
      <c r="E9" s="66">
        <v>6.5</v>
      </c>
      <c r="F9" s="17"/>
      <c r="G9" s="22" t="s">
        <v>23</v>
      </c>
      <c r="H9" s="42">
        <v>5</v>
      </c>
      <c r="I9" s="2"/>
      <c r="J9" s="7"/>
    </row>
    <row r="10" spans="2:10" ht="18" customHeight="1" thickTop="1" thickBot="1" x14ac:dyDescent="0.6">
      <c r="B10" s="14"/>
      <c r="C10" s="106" t="s">
        <v>13</v>
      </c>
      <c r="D10" s="106"/>
      <c r="E10" s="71">
        <v>60</v>
      </c>
      <c r="F10" s="17"/>
      <c r="G10" s="22" t="s">
        <v>24</v>
      </c>
      <c r="H10" s="42">
        <v>7</v>
      </c>
      <c r="I10" s="2"/>
      <c r="J10" s="7"/>
    </row>
    <row r="11" spans="2:10" ht="8.1" customHeight="1" thickTop="1" x14ac:dyDescent="0.55000000000000004">
      <c r="B11" s="14"/>
      <c r="C11" s="17"/>
      <c r="D11" s="17"/>
      <c r="E11" s="17"/>
      <c r="F11" s="17"/>
      <c r="G11" s="17"/>
      <c r="H11" s="17"/>
      <c r="I11" s="17"/>
      <c r="J11" s="52"/>
    </row>
    <row r="12" spans="2:10" ht="18" customHeight="1" thickBot="1" x14ac:dyDescent="0.6">
      <c r="B12" s="14"/>
      <c r="C12" s="17"/>
      <c r="D12" s="17"/>
      <c r="E12" s="17"/>
      <c r="F12" s="17"/>
      <c r="I12" s="17"/>
      <c r="J12" s="52"/>
    </row>
    <row r="13" spans="2:10" ht="18" hidden="1" customHeight="1" x14ac:dyDescent="0.6">
      <c r="B13" s="14"/>
      <c r="C13" s="17"/>
      <c r="D13" s="17"/>
      <c r="E13" s="17"/>
      <c r="F13" s="17"/>
      <c r="G13" s="45"/>
      <c r="H13" s="45"/>
      <c r="I13" s="17"/>
      <c r="J13" s="52"/>
    </row>
    <row r="14" spans="2:10" ht="18" hidden="1" customHeight="1" x14ac:dyDescent="0.6">
      <c r="B14" s="14"/>
      <c r="C14" s="17"/>
      <c r="D14" s="17"/>
      <c r="E14" s="17"/>
      <c r="F14" s="17"/>
      <c r="G14" s="45"/>
      <c r="H14" s="45"/>
      <c r="I14" s="17"/>
      <c r="J14" s="52"/>
    </row>
    <row r="15" spans="2:10" ht="18" hidden="1" customHeight="1" x14ac:dyDescent="0.6">
      <c r="B15" s="14"/>
      <c r="C15" s="17"/>
      <c r="D15" s="17"/>
      <c r="E15" s="17"/>
      <c r="F15" s="17"/>
      <c r="G15" s="45"/>
      <c r="H15" s="45"/>
      <c r="I15" s="17"/>
      <c r="J15" s="52"/>
    </row>
    <row r="16" spans="2:10" ht="18" hidden="1" customHeight="1" x14ac:dyDescent="0.6">
      <c r="B16" s="14"/>
      <c r="C16" s="17"/>
      <c r="D16" s="17"/>
      <c r="E16" s="17"/>
      <c r="F16" s="17"/>
      <c r="G16" s="45"/>
      <c r="H16" s="45"/>
      <c r="I16" s="17"/>
      <c r="J16" s="52"/>
    </row>
    <row r="17" spans="2:10" ht="18" hidden="1" customHeight="1" x14ac:dyDescent="0.6">
      <c r="B17" s="14"/>
      <c r="C17" s="17"/>
      <c r="D17" s="17"/>
      <c r="E17" s="17"/>
      <c r="F17" s="17"/>
      <c r="G17" s="45"/>
      <c r="H17" s="45"/>
      <c r="I17" s="17"/>
      <c r="J17" s="52"/>
    </row>
    <row r="18" spans="2:10" ht="18" hidden="1" customHeight="1" x14ac:dyDescent="0.6">
      <c r="B18" s="14"/>
      <c r="C18" s="17"/>
      <c r="D18" s="17"/>
      <c r="E18" s="17"/>
      <c r="F18" s="17"/>
      <c r="G18" s="45"/>
      <c r="H18" s="45"/>
      <c r="I18" s="17"/>
      <c r="J18" s="52"/>
    </row>
    <row r="19" spans="2:10" ht="18" hidden="1" customHeight="1" x14ac:dyDescent="0.6">
      <c r="B19" s="14"/>
      <c r="C19" s="17"/>
      <c r="D19" s="17"/>
      <c r="E19" s="17"/>
      <c r="F19" s="17"/>
      <c r="G19" s="45"/>
      <c r="H19" s="45"/>
      <c r="I19" s="17"/>
      <c r="J19" s="52"/>
    </row>
    <row r="20" spans="2:10" ht="18" hidden="1" customHeight="1" x14ac:dyDescent="0.6">
      <c r="B20" s="14"/>
      <c r="C20" s="17"/>
      <c r="D20" s="17"/>
      <c r="E20" s="17"/>
      <c r="F20" s="17"/>
      <c r="G20" s="45"/>
      <c r="H20" s="45"/>
      <c r="I20" s="17"/>
      <c r="J20" s="52"/>
    </row>
    <row r="21" spans="2:10" ht="18" hidden="1" customHeight="1" x14ac:dyDescent="0.6">
      <c r="B21" s="14"/>
      <c r="C21" s="17"/>
      <c r="D21" s="17"/>
      <c r="E21" s="17"/>
      <c r="F21" s="17"/>
      <c r="G21" s="45"/>
      <c r="H21" s="45"/>
      <c r="I21" s="17"/>
      <c r="J21" s="52"/>
    </row>
    <row r="22" spans="2:10" ht="18" hidden="1" customHeight="1" x14ac:dyDescent="0.6">
      <c r="B22" s="14"/>
      <c r="C22" s="17"/>
      <c r="D22" s="17"/>
      <c r="E22" s="17"/>
      <c r="F22" s="17"/>
      <c r="G22" s="45"/>
      <c r="H22" s="45"/>
      <c r="I22" s="17"/>
      <c r="J22" s="52"/>
    </row>
    <row r="23" spans="2:10" ht="18" hidden="1" customHeight="1" x14ac:dyDescent="0.6">
      <c r="B23" s="14"/>
      <c r="C23" s="17"/>
      <c r="D23" s="17"/>
      <c r="E23" s="17"/>
      <c r="F23" s="17"/>
      <c r="G23" s="45"/>
      <c r="H23" s="45"/>
      <c r="I23" s="17"/>
      <c r="J23" s="52"/>
    </row>
    <row r="24" spans="2:10" ht="18" hidden="1" customHeight="1" x14ac:dyDescent="0.6">
      <c r="B24" s="14"/>
      <c r="C24" s="17"/>
      <c r="D24" s="17"/>
      <c r="E24" s="17"/>
      <c r="F24" s="17"/>
      <c r="G24" s="45"/>
      <c r="H24" s="45"/>
      <c r="I24" s="17"/>
      <c r="J24" s="52"/>
    </row>
    <row r="25" spans="2:10" ht="18" hidden="1" customHeight="1" x14ac:dyDescent="0.6">
      <c r="B25" s="14"/>
      <c r="C25" s="17"/>
      <c r="D25" s="17"/>
      <c r="E25" s="17"/>
      <c r="F25" s="17"/>
      <c r="G25" s="45"/>
      <c r="H25" s="45"/>
      <c r="I25" s="17"/>
      <c r="J25" s="52"/>
    </row>
    <row r="26" spans="2:10" ht="18" hidden="1" customHeight="1" x14ac:dyDescent="0.6">
      <c r="B26" s="14"/>
      <c r="C26" s="17"/>
      <c r="D26" s="17"/>
      <c r="E26" s="17"/>
      <c r="F26" s="17"/>
      <c r="G26" s="45"/>
      <c r="H26" s="45"/>
      <c r="I26" s="17"/>
      <c r="J26" s="52"/>
    </row>
    <row r="27" spans="2:10" ht="18" hidden="1" customHeight="1" x14ac:dyDescent="0.6">
      <c r="B27" s="14"/>
      <c r="C27" s="17"/>
      <c r="D27" s="17"/>
      <c r="E27" s="17"/>
      <c r="F27" s="17"/>
      <c r="G27" s="45"/>
      <c r="H27" s="45"/>
      <c r="I27" s="17"/>
      <c r="J27" s="52"/>
    </row>
    <row r="28" spans="2:10" ht="18" hidden="1" customHeight="1" x14ac:dyDescent="0.6">
      <c r="B28" s="14"/>
      <c r="C28" s="17"/>
      <c r="D28" s="17"/>
      <c r="E28" s="17"/>
      <c r="F28" s="17"/>
      <c r="G28" s="45"/>
      <c r="H28" s="45"/>
      <c r="I28" s="17"/>
      <c r="J28" s="52"/>
    </row>
    <row r="29" spans="2:10" ht="18" hidden="1" customHeight="1" x14ac:dyDescent="0.6">
      <c r="B29" s="14"/>
      <c r="C29" s="17"/>
      <c r="D29" s="17"/>
      <c r="E29" s="17"/>
      <c r="F29" s="17"/>
      <c r="G29" s="45"/>
      <c r="H29" s="45"/>
      <c r="I29" s="17"/>
      <c r="J29" s="52"/>
    </row>
    <row r="30" spans="2:10" ht="18" hidden="1" customHeight="1" x14ac:dyDescent="0.6">
      <c r="B30" s="14"/>
      <c r="C30" s="17"/>
      <c r="D30" s="17"/>
      <c r="E30" s="17"/>
      <c r="F30" s="17"/>
      <c r="G30" s="45"/>
      <c r="H30" s="45"/>
      <c r="I30" s="17"/>
      <c r="J30" s="52"/>
    </row>
    <row r="31" spans="2:10" ht="18" hidden="1" customHeight="1" x14ac:dyDescent="0.6">
      <c r="B31" s="14"/>
      <c r="C31" s="17"/>
      <c r="D31" s="17"/>
      <c r="E31" s="17"/>
      <c r="F31" s="17"/>
      <c r="G31" s="45"/>
      <c r="H31" s="45"/>
      <c r="I31" s="17"/>
      <c r="J31" s="52"/>
    </row>
    <row r="32" spans="2:10" ht="18" hidden="1" customHeight="1" x14ac:dyDescent="0.6">
      <c r="B32" s="14"/>
      <c r="C32" s="17"/>
      <c r="D32" s="17"/>
      <c r="E32" s="17"/>
      <c r="F32" s="17"/>
      <c r="G32" s="45"/>
      <c r="H32" s="45"/>
      <c r="I32" s="17"/>
      <c r="J32" s="52"/>
    </row>
    <row r="33" spans="1:10" ht="16.5" thickTop="1" thickBot="1" x14ac:dyDescent="0.3">
      <c r="B33" s="7"/>
      <c r="C33" s="67" t="s">
        <v>14</v>
      </c>
      <c r="D33" s="68"/>
      <c r="E33" s="69">
        <v>25000</v>
      </c>
      <c r="F33" s="2"/>
      <c r="G33" s="93" t="s">
        <v>25</v>
      </c>
      <c r="H33" s="93"/>
      <c r="I33" s="2"/>
      <c r="J33" s="7"/>
    </row>
    <row r="34" spans="1:10" ht="16.5" thickTop="1" thickBot="1" x14ac:dyDescent="0.3">
      <c r="B34" s="7"/>
      <c r="C34" s="72" t="s">
        <v>19</v>
      </c>
      <c r="D34" s="72"/>
      <c r="E34" s="73">
        <v>1000</v>
      </c>
      <c r="F34" s="2"/>
      <c r="G34" s="46" t="s">
        <v>5</v>
      </c>
      <c r="H34" s="15">
        <f>H9*H10*52</f>
        <v>1820</v>
      </c>
      <c r="I34" s="2"/>
      <c r="J34" s="7"/>
    </row>
    <row r="35" spans="1:10" s="47" customFormat="1" ht="16.5" thickTop="1" thickBot="1" x14ac:dyDescent="0.3">
      <c r="B35" s="48"/>
      <c r="C35" s="49"/>
      <c r="D35" s="49"/>
      <c r="E35" s="50"/>
      <c r="F35" s="23"/>
      <c r="G35" s="46" t="s">
        <v>27</v>
      </c>
      <c r="H35" s="15">
        <f>H34*5</f>
        <v>9100</v>
      </c>
      <c r="I35" s="23"/>
      <c r="J35" s="48"/>
    </row>
    <row r="36" spans="1:10" ht="16.5" thickTop="1" thickBot="1" x14ac:dyDescent="0.3">
      <c r="B36" s="7"/>
      <c r="C36" s="67" t="s">
        <v>15</v>
      </c>
      <c r="D36" s="68"/>
      <c r="E36" s="70">
        <v>15</v>
      </c>
      <c r="F36" s="2"/>
      <c r="G36" s="56" t="s">
        <v>26</v>
      </c>
      <c r="H36" s="84">
        <f>H34*10</f>
        <v>18200</v>
      </c>
      <c r="I36" s="2"/>
      <c r="J36" s="7"/>
    </row>
    <row r="37" spans="1:10" ht="16.5" thickTop="1" thickBot="1" x14ac:dyDescent="0.3">
      <c r="B37" s="7"/>
      <c r="C37" s="72" t="s">
        <v>16</v>
      </c>
      <c r="D37" s="72"/>
      <c r="E37" s="74">
        <v>5</v>
      </c>
      <c r="F37" s="2"/>
      <c r="G37" s="2"/>
      <c r="H37" s="29"/>
      <c r="I37" s="2"/>
      <c r="J37" s="7"/>
    </row>
    <row r="38" spans="1:10" ht="16.5" thickTop="1" thickBot="1" x14ac:dyDescent="0.3">
      <c r="A38" s="47"/>
      <c r="B38" s="48"/>
      <c r="C38" s="49"/>
      <c r="D38" s="49"/>
      <c r="E38" s="50"/>
      <c r="F38" s="23"/>
      <c r="G38" s="23"/>
      <c r="H38" s="29"/>
      <c r="I38" s="2"/>
      <c r="J38" s="7"/>
    </row>
    <row r="39" spans="1:10" ht="15.75" thickTop="1" x14ac:dyDescent="0.25">
      <c r="A39" s="47"/>
      <c r="B39" s="48"/>
      <c r="C39" s="49"/>
      <c r="D39" s="111" t="s">
        <v>28</v>
      </c>
      <c r="E39" s="113">
        <v>5</v>
      </c>
      <c r="F39" s="23"/>
      <c r="G39" s="23"/>
      <c r="H39" s="29"/>
      <c r="I39" s="2"/>
      <c r="J39" s="7"/>
    </row>
    <row r="40" spans="1:10" ht="15.75" thickBot="1" x14ac:dyDescent="0.3">
      <c r="A40" s="47"/>
      <c r="B40" s="48"/>
      <c r="C40" s="49"/>
      <c r="D40" s="112"/>
      <c r="E40" s="114"/>
      <c r="F40" s="23"/>
      <c r="G40" s="23"/>
      <c r="H40" s="29"/>
      <c r="I40" s="2"/>
      <c r="J40" s="7"/>
    </row>
    <row r="41" spans="1:10" ht="15.75" thickTop="1" x14ac:dyDescent="0.25">
      <c r="B41" s="7"/>
      <c r="F41" s="2"/>
      <c r="G41" s="2"/>
      <c r="H41" s="2"/>
      <c r="I41" s="2"/>
      <c r="J41" s="7"/>
    </row>
    <row r="42" spans="1:10" ht="8.1" customHeight="1" thickBot="1" x14ac:dyDescent="0.3">
      <c r="B42" s="7"/>
      <c r="F42" s="2"/>
      <c r="G42" s="2"/>
      <c r="H42" s="29"/>
      <c r="I42" s="8"/>
      <c r="J42" s="7"/>
    </row>
    <row r="43" spans="1:10" ht="8.1" customHeight="1" x14ac:dyDescent="0.25">
      <c r="B43" s="7"/>
      <c r="C43" s="5"/>
      <c r="D43" s="6"/>
      <c r="E43" s="6"/>
      <c r="F43" s="5"/>
      <c r="G43" s="5"/>
      <c r="H43" s="5"/>
      <c r="I43" s="8"/>
      <c r="J43" s="7"/>
    </row>
    <row r="44" spans="1:10" ht="23.25" customHeight="1" x14ac:dyDescent="0.45">
      <c r="B44" s="7"/>
      <c r="C44" s="94" t="s">
        <v>22</v>
      </c>
      <c r="D44" s="94"/>
      <c r="E44" s="94"/>
      <c r="F44" s="94"/>
      <c r="G44" s="94"/>
      <c r="H44" s="94"/>
      <c r="I44" s="2"/>
      <c r="J44" s="7"/>
    </row>
    <row r="45" spans="1:10" ht="8.25" customHeight="1" thickBot="1" x14ac:dyDescent="0.3">
      <c r="B45" s="7"/>
      <c r="C45" s="2"/>
      <c r="D45" s="1"/>
      <c r="E45" s="1"/>
      <c r="F45" s="2"/>
      <c r="G45" s="2"/>
      <c r="H45" s="2"/>
      <c r="I45" s="2"/>
      <c r="J45" s="7"/>
    </row>
    <row r="46" spans="1:10" ht="15.75" thickBot="1" x14ac:dyDescent="0.3">
      <c r="B46" s="7"/>
      <c r="C46" s="57" t="s">
        <v>9</v>
      </c>
      <c r="D46" s="102" t="str">
        <f>C9</f>
        <v>LED Lampe Power</v>
      </c>
      <c r="E46" s="103"/>
      <c r="F46" s="2"/>
      <c r="G46" s="31" t="s">
        <v>9</v>
      </c>
      <c r="H46" s="31" t="s">
        <v>30</v>
      </c>
      <c r="I46" s="2"/>
      <c r="J46" s="7"/>
    </row>
    <row r="47" spans="1:10" x14ac:dyDescent="0.25">
      <c r="B47" s="7"/>
      <c r="C47" s="58" t="s">
        <v>6</v>
      </c>
      <c r="D47" s="59" t="s">
        <v>7</v>
      </c>
      <c r="E47" s="59" t="s">
        <v>8</v>
      </c>
      <c r="F47" s="2"/>
      <c r="G47" s="32">
        <f>INT(H34/E33)</f>
        <v>0</v>
      </c>
      <c r="H47" s="32">
        <f>INT(H34/E34)</f>
        <v>1</v>
      </c>
      <c r="I47" s="2"/>
      <c r="J47" s="7"/>
    </row>
    <row r="48" spans="1:10" x14ac:dyDescent="0.25">
      <c r="B48" s="7"/>
      <c r="C48" s="60" t="s">
        <v>0</v>
      </c>
      <c r="D48" s="61">
        <f>(E9/1000)*H9*E39</f>
        <v>0.16250000000000001</v>
      </c>
      <c r="E48" s="62">
        <f>D48*$E$6/100</f>
        <v>3.0875E-2</v>
      </c>
      <c r="F48" s="2"/>
      <c r="G48" s="32">
        <f>INT(H35/E33)</f>
        <v>0</v>
      </c>
      <c r="H48" s="32">
        <f>INT(H35/E34)</f>
        <v>9</v>
      </c>
      <c r="I48" s="2"/>
      <c r="J48" s="7"/>
    </row>
    <row r="49" spans="2:10" x14ac:dyDescent="0.25">
      <c r="B49" s="7"/>
      <c r="C49" s="60" t="s">
        <v>1</v>
      </c>
      <c r="D49" s="61">
        <f>D48*H10</f>
        <v>1.1375</v>
      </c>
      <c r="E49" s="62">
        <f t="shared" ref="E49:E53" si="0">D49*$E$6/100</f>
        <v>0.21612500000000001</v>
      </c>
      <c r="F49" s="2"/>
      <c r="G49" s="33">
        <f>INT(H36/E33)</f>
        <v>0</v>
      </c>
      <c r="H49" s="33">
        <f>INT(H36/E34)</f>
        <v>18</v>
      </c>
      <c r="I49" s="2"/>
      <c r="J49" s="7"/>
    </row>
    <row r="50" spans="2:10" x14ac:dyDescent="0.25">
      <c r="B50" s="7"/>
      <c r="C50" s="60" t="s">
        <v>2</v>
      </c>
      <c r="D50" s="61">
        <f>D49*4</f>
        <v>4.55</v>
      </c>
      <c r="E50" s="62">
        <f t="shared" si="0"/>
        <v>0.86450000000000005</v>
      </c>
      <c r="F50" s="2"/>
      <c r="G50" s="33"/>
      <c r="H50" s="33"/>
      <c r="I50" s="2"/>
      <c r="J50" s="7"/>
    </row>
    <row r="51" spans="2:10" x14ac:dyDescent="0.25">
      <c r="B51" s="7"/>
      <c r="C51" s="60" t="s">
        <v>5</v>
      </c>
      <c r="D51" s="61">
        <f>D49*52</f>
        <v>59.15</v>
      </c>
      <c r="E51" s="62">
        <f t="shared" si="0"/>
        <v>11.238499999999998</v>
      </c>
      <c r="F51" s="2"/>
      <c r="G51" s="30"/>
      <c r="H51" s="30"/>
      <c r="I51" s="2"/>
      <c r="J51" s="7"/>
    </row>
    <row r="52" spans="2:10" x14ac:dyDescent="0.25">
      <c r="B52" s="7"/>
      <c r="C52" s="60" t="s">
        <v>3</v>
      </c>
      <c r="D52" s="61">
        <f>D51*5</f>
        <v>295.75</v>
      </c>
      <c r="E52" s="62">
        <f t="shared" si="0"/>
        <v>56.192500000000003</v>
      </c>
      <c r="F52" s="2"/>
      <c r="G52" s="30"/>
      <c r="H52" s="30"/>
      <c r="I52" s="2"/>
      <c r="J52" s="7"/>
    </row>
    <row r="53" spans="2:10" x14ac:dyDescent="0.25">
      <c r="B53" s="7"/>
      <c r="C53" s="60" t="s">
        <v>4</v>
      </c>
      <c r="D53" s="61">
        <f>D51*10</f>
        <v>591.5</v>
      </c>
      <c r="E53" s="62">
        <f t="shared" si="0"/>
        <v>112.38500000000001</v>
      </c>
      <c r="F53" s="2"/>
      <c r="G53" s="2"/>
      <c r="H53" s="2"/>
      <c r="I53" s="2"/>
      <c r="J53" s="7"/>
    </row>
    <row r="54" spans="2:10" ht="8.25" customHeight="1" thickBot="1" x14ac:dyDescent="0.3">
      <c r="B54" s="7"/>
      <c r="C54" s="2"/>
      <c r="D54" s="1"/>
      <c r="E54" s="9"/>
      <c r="F54" s="2"/>
      <c r="G54" s="2"/>
      <c r="H54" s="2"/>
      <c r="I54" s="2"/>
      <c r="J54" s="7"/>
    </row>
    <row r="55" spans="2:10" ht="15.75" thickBot="1" x14ac:dyDescent="0.3">
      <c r="B55" s="7"/>
      <c r="C55" s="104" t="str">
        <f t="shared" ref="C55" si="1">$C$10</f>
        <v>conventional lamp Power</v>
      </c>
      <c r="D55" s="105"/>
      <c r="E55" s="75">
        <f>$E$10</f>
        <v>60</v>
      </c>
      <c r="F55" s="2"/>
      <c r="G55" s="97" t="s">
        <v>21</v>
      </c>
      <c r="H55" s="98"/>
      <c r="I55" s="43"/>
      <c r="J55" s="48"/>
    </row>
    <row r="56" spans="2:10" ht="15.75" thickBot="1" x14ac:dyDescent="0.3">
      <c r="B56" s="7"/>
      <c r="C56" s="76" t="s">
        <v>6</v>
      </c>
      <c r="D56" s="77" t="s">
        <v>7</v>
      </c>
      <c r="E56" s="78" t="s">
        <v>8</v>
      </c>
      <c r="F56" s="2"/>
      <c r="G56" s="99"/>
      <c r="H56" s="100"/>
      <c r="I56" s="43"/>
      <c r="J56" s="48"/>
    </row>
    <row r="57" spans="2:10" x14ac:dyDescent="0.25">
      <c r="B57" s="7"/>
      <c r="C57" s="79" t="s">
        <v>0</v>
      </c>
      <c r="D57" s="80">
        <f>(E10/1000)*H9*E39</f>
        <v>1.5</v>
      </c>
      <c r="E57" s="78">
        <f>D57*$E$6/100</f>
        <v>0.28499999999999998</v>
      </c>
      <c r="F57" s="10"/>
      <c r="G57" s="92">
        <f>E57-E48</f>
        <v>0.25412499999999999</v>
      </c>
      <c r="H57" s="92"/>
      <c r="I57" s="27"/>
      <c r="J57" s="48"/>
    </row>
    <row r="58" spans="2:10" x14ac:dyDescent="0.25">
      <c r="B58" s="7"/>
      <c r="C58" s="76" t="s">
        <v>1</v>
      </c>
      <c r="D58" s="80">
        <f>D57*H10</f>
        <v>10.5</v>
      </c>
      <c r="E58" s="78">
        <f t="shared" ref="E58:E62" si="2">D58*$E$6/100</f>
        <v>1.9950000000000001</v>
      </c>
      <c r="F58" s="10"/>
      <c r="G58" s="101">
        <f t="shared" ref="G58:G61" si="3">E58-E49</f>
        <v>1.7788750000000002</v>
      </c>
      <c r="H58" s="101"/>
      <c r="I58" s="27"/>
      <c r="J58" s="48"/>
    </row>
    <row r="59" spans="2:10" x14ac:dyDescent="0.25">
      <c r="B59" s="7"/>
      <c r="C59" s="76" t="s">
        <v>2</v>
      </c>
      <c r="D59" s="80">
        <f>D58*4</f>
        <v>42</v>
      </c>
      <c r="E59" s="78">
        <f t="shared" si="2"/>
        <v>7.98</v>
      </c>
      <c r="F59" s="10"/>
      <c r="G59" s="101">
        <f t="shared" si="3"/>
        <v>7.1155000000000008</v>
      </c>
      <c r="H59" s="101"/>
      <c r="I59" s="27"/>
      <c r="J59" s="48"/>
    </row>
    <row r="60" spans="2:10" x14ac:dyDescent="0.25">
      <c r="B60" s="7"/>
      <c r="C60" s="76" t="s">
        <v>5</v>
      </c>
      <c r="D60" s="80">
        <f>D58*52</f>
        <v>546</v>
      </c>
      <c r="E60" s="78">
        <f t="shared" si="2"/>
        <v>103.74</v>
      </c>
      <c r="F60" s="10"/>
      <c r="G60" s="101">
        <f t="shared" si="3"/>
        <v>92.501499999999993</v>
      </c>
      <c r="H60" s="101"/>
      <c r="I60" s="27"/>
      <c r="J60" s="48"/>
    </row>
    <row r="61" spans="2:10" x14ac:dyDescent="0.25">
      <c r="B61" s="7"/>
      <c r="C61" s="76" t="s">
        <v>3</v>
      </c>
      <c r="D61" s="80">
        <f>D60*5</f>
        <v>2730</v>
      </c>
      <c r="E61" s="78">
        <f t="shared" si="2"/>
        <v>518.70000000000005</v>
      </c>
      <c r="F61" s="10"/>
      <c r="G61" s="101">
        <f t="shared" si="3"/>
        <v>462.50750000000005</v>
      </c>
      <c r="H61" s="101"/>
      <c r="I61" s="27"/>
      <c r="J61" s="48"/>
    </row>
    <row r="62" spans="2:10" x14ac:dyDescent="0.25">
      <c r="B62" s="7"/>
      <c r="C62" s="76" t="s">
        <v>4</v>
      </c>
      <c r="D62" s="80">
        <f>D61*2</f>
        <v>5460</v>
      </c>
      <c r="E62" s="78">
        <f t="shared" si="2"/>
        <v>1037.4000000000001</v>
      </c>
      <c r="F62" s="10"/>
      <c r="G62" s="101">
        <f>E62-E53</f>
        <v>925.0150000000001</v>
      </c>
      <c r="H62" s="101"/>
      <c r="I62" s="27"/>
      <c r="J62" s="48"/>
    </row>
    <row r="63" spans="2:10" ht="8.25" customHeight="1" thickBot="1" x14ac:dyDescent="0.3">
      <c r="B63" s="7"/>
      <c r="C63" s="23"/>
      <c r="D63" s="24"/>
      <c r="E63" s="25"/>
      <c r="F63" s="26"/>
      <c r="G63" s="27"/>
      <c r="H63" s="27"/>
      <c r="I63" s="27"/>
      <c r="J63" s="48"/>
    </row>
    <row r="64" spans="2:10" ht="15.75" thickBot="1" x14ac:dyDescent="0.3">
      <c r="B64" s="7"/>
      <c r="C64" s="34" t="s">
        <v>17</v>
      </c>
      <c r="D64" s="95" t="s">
        <v>18</v>
      </c>
      <c r="E64" s="96"/>
      <c r="F64" s="28"/>
      <c r="G64" s="97" t="s">
        <v>31</v>
      </c>
      <c r="H64" s="98"/>
      <c r="I64" s="43"/>
      <c r="J64" s="53"/>
    </row>
    <row r="65" spans="2:10" ht="15.75" thickBot="1" x14ac:dyDescent="0.3">
      <c r="B65" s="7"/>
      <c r="C65" s="35" t="s">
        <v>6</v>
      </c>
      <c r="D65" s="63" t="s">
        <v>9</v>
      </c>
      <c r="E65" s="78" t="s">
        <v>20</v>
      </c>
      <c r="F65" s="26"/>
      <c r="G65" s="99"/>
      <c r="H65" s="100"/>
      <c r="I65" s="43"/>
      <c r="J65" s="48"/>
    </row>
    <row r="66" spans="2:10" x14ac:dyDescent="0.25">
      <c r="B66" s="7"/>
      <c r="C66" s="36" t="s">
        <v>29</v>
      </c>
      <c r="D66" s="64">
        <f>E36*E39</f>
        <v>75</v>
      </c>
      <c r="E66" s="81">
        <f>E37*E39</f>
        <v>25</v>
      </c>
      <c r="F66" s="26"/>
      <c r="G66" s="92">
        <f>E66-D66</f>
        <v>-50</v>
      </c>
      <c r="H66" s="92"/>
      <c r="I66" s="27"/>
      <c r="J66" s="48"/>
    </row>
    <row r="67" spans="2:10" x14ac:dyDescent="0.25">
      <c r="B67" s="7"/>
      <c r="C67" s="35" t="s">
        <v>5</v>
      </c>
      <c r="D67" s="64">
        <f>IF($E$33&lt;$H34,$G47*$E$36*$E$39,0)</f>
        <v>0</v>
      </c>
      <c r="E67" s="81">
        <f>IF($E$34&lt;$H$34,$H47*$E$37*$E$39,0)</f>
        <v>25</v>
      </c>
      <c r="F67" s="26"/>
      <c r="G67" s="92">
        <f t="shared" ref="G67:G69" si="4">E67-D67</f>
        <v>25</v>
      </c>
      <c r="H67" s="92"/>
      <c r="I67" s="27"/>
      <c r="J67" s="48"/>
    </row>
    <row r="68" spans="2:10" x14ac:dyDescent="0.25">
      <c r="B68" s="7"/>
      <c r="C68" s="35" t="s">
        <v>3</v>
      </c>
      <c r="D68" s="64">
        <f>IF($E$33&lt;$H35,$G48*$E$36*$E$39,0)</f>
        <v>0</v>
      </c>
      <c r="E68" s="81">
        <f>IF($E$34&lt;$H$34,$H48*$E$37*$E$39,0)</f>
        <v>225</v>
      </c>
      <c r="F68" s="26"/>
      <c r="G68" s="92">
        <f t="shared" si="4"/>
        <v>225</v>
      </c>
      <c r="H68" s="92"/>
      <c r="I68" s="27"/>
      <c r="J68" s="48"/>
    </row>
    <row r="69" spans="2:10" x14ac:dyDescent="0.25">
      <c r="B69" s="7"/>
      <c r="C69" s="35" t="s">
        <v>4</v>
      </c>
      <c r="D69" s="64">
        <f>IF($E$33&lt;$H36,$G49*$E$36*$E$39,0)</f>
        <v>0</v>
      </c>
      <c r="E69" s="81">
        <f>IF($E$34&lt;$H$34,$H49*$E$37*$E$39,0)</f>
        <v>450</v>
      </c>
      <c r="F69" s="26"/>
      <c r="G69" s="92">
        <f t="shared" si="4"/>
        <v>450</v>
      </c>
      <c r="H69" s="92"/>
      <c r="I69" s="27"/>
      <c r="J69" s="48"/>
    </row>
    <row r="70" spans="2:10" ht="8.4499999999999993" customHeight="1" x14ac:dyDescent="0.25">
      <c r="B70" s="7"/>
      <c r="C70" s="23"/>
      <c r="D70" s="24"/>
      <c r="E70" s="25"/>
      <c r="F70" s="26"/>
      <c r="G70" s="27"/>
      <c r="H70" s="27"/>
      <c r="I70" s="27"/>
      <c r="J70" s="48"/>
    </row>
    <row r="71" spans="2:10" x14ac:dyDescent="0.25">
      <c r="B71" s="7"/>
      <c r="C71" s="23"/>
      <c r="D71" s="24"/>
      <c r="E71" s="25"/>
      <c r="F71" s="26"/>
      <c r="G71" s="27"/>
      <c r="H71" s="27"/>
      <c r="I71" s="27"/>
      <c r="J71" s="48"/>
    </row>
    <row r="72" spans="2:10" ht="9.75" customHeight="1" thickBot="1" x14ac:dyDescent="0.3">
      <c r="B72" s="7"/>
      <c r="C72" s="23"/>
      <c r="D72" s="24"/>
      <c r="E72" s="25"/>
      <c r="F72" s="26"/>
      <c r="G72" s="27"/>
      <c r="H72" s="27"/>
      <c r="I72" s="27"/>
      <c r="J72" s="48"/>
    </row>
    <row r="73" spans="2:10" ht="16.5" thickBot="1" x14ac:dyDescent="0.3">
      <c r="B73" s="7"/>
      <c r="C73" s="37" t="s">
        <v>32</v>
      </c>
      <c r="D73" s="40" t="s">
        <v>9</v>
      </c>
      <c r="E73" s="82" t="s">
        <v>20</v>
      </c>
      <c r="F73" s="26"/>
      <c r="G73" s="90" t="s">
        <v>9</v>
      </c>
      <c r="H73" s="91"/>
      <c r="I73" s="27"/>
      <c r="J73" s="48"/>
    </row>
    <row r="74" spans="2:10" ht="15.75" thickBot="1" x14ac:dyDescent="0.3">
      <c r="B74" s="7"/>
      <c r="C74" s="38" t="s">
        <v>0</v>
      </c>
      <c r="D74" s="65">
        <f>E48</f>
        <v>3.0875E-2</v>
      </c>
      <c r="E74" s="83">
        <f>E57</f>
        <v>0.28499999999999998</v>
      </c>
      <c r="F74" s="26"/>
      <c r="G74" s="86">
        <f>E74-D74</f>
        <v>0.25412499999999999</v>
      </c>
      <c r="H74" s="87"/>
      <c r="I74" s="27"/>
      <c r="J74" s="48"/>
    </row>
    <row r="75" spans="2:10" ht="15.75" thickBot="1" x14ac:dyDescent="0.3">
      <c r="B75" s="7"/>
      <c r="C75" s="39" t="s">
        <v>1</v>
      </c>
      <c r="D75" s="65">
        <f t="shared" ref="D75:D76" si="5">E49</f>
        <v>0.21612500000000001</v>
      </c>
      <c r="E75" s="83">
        <f t="shared" ref="E75:E76" si="6">E58</f>
        <v>1.9950000000000001</v>
      </c>
      <c r="F75" s="26"/>
      <c r="G75" s="86">
        <f t="shared" ref="G75:G79" si="7">E75-D75</f>
        <v>1.7788750000000002</v>
      </c>
      <c r="H75" s="87"/>
      <c r="I75" s="27"/>
      <c r="J75" s="48"/>
    </row>
    <row r="76" spans="2:10" ht="15.75" thickBot="1" x14ac:dyDescent="0.3">
      <c r="B76" s="7"/>
      <c r="C76" s="39" t="s">
        <v>2</v>
      </c>
      <c r="D76" s="65">
        <f t="shared" si="5"/>
        <v>0.86450000000000005</v>
      </c>
      <c r="E76" s="83">
        <f t="shared" si="6"/>
        <v>7.98</v>
      </c>
      <c r="F76" s="26"/>
      <c r="G76" s="86">
        <f t="shared" si="7"/>
        <v>7.1155000000000008</v>
      </c>
      <c r="H76" s="87"/>
      <c r="I76" s="27"/>
      <c r="J76" s="48"/>
    </row>
    <row r="77" spans="2:10" ht="15.75" thickBot="1" x14ac:dyDescent="0.3">
      <c r="B77" s="7"/>
      <c r="C77" s="39" t="s">
        <v>5</v>
      </c>
      <c r="D77" s="65">
        <f>E51+D67</f>
        <v>11.238499999999998</v>
      </c>
      <c r="E77" s="83">
        <f>E60+E67</f>
        <v>128.74</v>
      </c>
      <c r="F77" s="26"/>
      <c r="G77" s="86">
        <f t="shared" si="7"/>
        <v>117.50150000000001</v>
      </c>
      <c r="H77" s="87"/>
      <c r="I77" s="27"/>
      <c r="J77" s="48"/>
    </row>
    <row r="78" spans="2:10" ht="15.75" thickBot="1" x14ac:dyDescent="0.3">
      <c r="B78" s="7"/>
      <c r="C78" s="39" t="s">
        <v>3</v>
      </c>
      <c r="D78" s="65">
        <f t="shared" ref="D78:D79" si="8">E52+D68</f>
        <v>56.192500000000003</v>
      </c>
      <c r="E78" s="83">
        <f t="shared" ref="E78:E79" si="9">E61+E68</f>
        <v>743.7</v>
      </c>
      <c r="F78" s="26"/>
      <c r="G78" s="86">
        <f t="shared" si="7"/>
        <v>687.50750000000005</v>
      </c>
      <c r="H78" s="87"/>
      <c r="I78" s="27"/>
      <c r="J78" s="48"/>
    </row>
    <row r="79" spans="2:10" ht="15.75" thickBot="1" x14ac:dyDescent="0.3">
      <c r="B79" s="7"/>
      <c r="C79" s="39" t="s">
        <v>4</v>
      </c>
      <c r="D79" s="65">
        <f t="shared" si="8"/>
        <v>112.38500000000001</v>
      </c>
      <c r="E79" s="83">
        <f t="shared" si="9"/>
        <v>1487.4</v>
      </c>
      <c r="F79" s="26"/>
      <c r="G79" s="88">
        <f t="shared" si="7"/>
        <v>1375.0150000000001</v>
      </c>
      <c r="H79" s="89"/>
      <c r="I79" s="27"/>
      <c r="J79" s="48"/>
    </row>
    <row r="80" spans="2:10" ht="7.5" customHeight="1" thickBot="1" x14ac:dyDescent="0.3">
      <c r="B80" s="11"/>
      <c r="C80" s="12"/>
      <c r="D80" s="13"/>
      <c r="E80" s="13"/>
      <c r="F80" s="12"/>
      <c r="G80" s="12"/>
      <c r="H80" s="12"/>
      <c r="I80" s="12"/>
      <c r="J80" s="7"/>
    </row>
    <row r="81" ht="8.25" customHeight="1" x14ac:dyDescent="0.25"/>
  </sheetData>
  <sheetProtection algorithmName="SHA-512" hashValue="UfBRL5UYpWxDdAm2xXPfdmaaHj9/sMEVVgco7s25ayX5QiHQjQePbF5GjEXWmBCD3D4OsRh/1YX0KwZaHcuItA==" saltValue="f+FzYMeE9Ichv25sbtU5vw==" spinCount="100000" sheet="1" objects="1" scenarios="1"/>
  <mergeCells count="31">
    <mergeCell ref="C10:D10"/>
    <mergeCell ref="G55:H56"/>
    <mergeCell ref="F6:G6"/>
    <mergeCell ref="F7:G7"/>
    <mergeCell ref="C9:D9"/>
    <mergeCell ref="D39:D40"/>
    <mergeCell ref="E39:E40"/>
    <mergeCell ref="G62:H62"/>
    <mergeCell ref="D46:E46"/>
    <mergeCell ref="C55:D55"/>
    <mergeCell ref="G59:H59"/>
    <mergeCell ref="G60:H60"/>
    <mergeCell ref="G61:H61"/>
    <mergeCell ref="G57:H57"/>
    <mergeCell ref="G58:H58"/>
    <mergeCell ref="C3:H4"/>
    <mergeCell ref="G76:H76"/>
    <mergeCell ref="G77:H77"/>
    <mergeCell ref="G78:H78"/>
    <mergeCell ref="G79:H79"/>
    <mergeCell ref="G73:H73"/>
    <mergeCell ref="G74:H74"/>
    <mergeCell ref="G75:H75"/>
    <mergeCell ref="G69:H69"/>
    <mergeCell ref="G33:H33"/>
    <mergeCell ref="C44:H44"/>
    <mergeCell ref="G66:H66"/>
    <mergeCell ref="G67:H67"/>
    <mergeCell ref="G68:H68"/>
    <mergeCell ref="D64:E64"/>
    <mergeCell ref="G64:H65"/>
  </mergeCells>
  <conditionalFormatting sqref="H9">
    <cfRule type="cellIs" dxfId="1" priority="2" operator="greaterThan">
      <formula>24</formula>
    </cfRule>
  </conditionalFormatting>
  <conditionalFormatting sqref="H10">
    <cfRule type="cellIs" dxfId="0" priority="1" operator="greaterThan">
      <formula>7</formula>
    </cfRule>
  </conditionalFormatting>
  <pageMargins left="0" right="0" top="0" bottom="0" header="0" footer="0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cp:lastPrinted>2014-09-28T23:21:12Z</cp:lastPrinted>
  <dcterms:created xsi:type="dcterms:W3CDTF">2014-09-16T16:39:41Z</dcterms:created>
  <dcterms:modified xsi:type="dcterms:W3CDTF">2014-09-28T23:26:29Z</dcterms:modified>
</cp:coreProperties>
</file>